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82\"/>
    </mc:Choice>
  </mc:AlternateContent>
  <xr:revisionPtr revIDLastSave="0" documentId="13_ncr:1_{6F8F6E0E-0FE3-41FD-9EF7-9FE200088956}" xr6:coauthVersionLast="47" xr6:coauthVersionMax="47" xr10:uidLastSave="{00000000-0000-0000-0000-000000000000}"/>
  <bookViews>
    <workbookView xWindow="36" yWindow="1944" windowWidth="17664" windowHeight="11280" tabRatio="796" xr2:uid="{00000000-000D-0000-FFFF-FFFF00000000}"/>
  </bookViews>
  <sheets>
    <sheet name="Сводка затрат" sheetId="1" r:id="rId1"/>
    <sheet name="ССР" sheetId="2" r:id="rId2"/>
    <sheet name="ОСР 509-02-01" sheetId="3" r:id="rId3"/>
    <sheet name="ОСР 509-09-01" sheetId="4" r:id="rId4"/>
    <sheet name="ОСР 509-12-01" sheetId="5" r:id="rId5"/>
    <sheet name="ОСР 331-02-01" sheetId="6" r:id="rId6"/>
    <sheet name="ОСР 27-09-01" sheetId="7" r:id="rId7"/>
    <sheet name="ОСР 12-01" sheetId="8" r:id="rId8"/>
    <sheet name="Источники ЦИ" sheetId="9" r:id="rId9"/>
    <sheet name="Цена МАТ и ОБ по ТКП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38" i="1"/>
  <c r="C37" i="1"/>
  <c r="C29" i="1"/>
  <c r="C30" i="1" s="1"/>
  <c r="C32" i="1" s="1"/>
  <c r="C34" i="1" s="1"/>
  <c r="C43" i="1"/>
  <c r="I40" i="1"/>
  <c r="I39" i="1"/>
  <c r="I38" i="1"/>
  <c r="I37" i="1"/>
  <c r="I36" i="1"/>
  <c r="C40" i="1" l="1"/>
  <c r="C42" i="1"/>
  <c r="C44" i="1" s="1"/>
  <c r="C46" i="1" s="1"/>
  <c r="C41" i="1"/>
  <c r="C31" i="1"/>
  <c r="G68" i="2" l="1"/>
  <c r="G69" i="2" s="1"/>
  <c r="G71" i="2" s="1"/>
  <c r="G72" i="2" s="1"/>
  <c r="G73" i="2" s="1"/>
  <c r="G67" i="2"/>
  <c r="F67" i="2"/>
  <c r="F68" i="2" s="1"/>
  <c r="F69" i="2" s="1"/>
  <c r="F71" i="2" s="1"/>
  <c r="F72" i="2" s="1"/>
  <c r="F73" i="2" s="1"/>
  <c r="E67" i="2"/>
  <c r="E68" i="2" s="1"/>
  <c r="E69" i="2" s="1"/>
  <c r="E71" i="2" s="1"/>
  <c r="E72" i="2" s="1"/>
  <c r="E73" i="2" s="1"/>
  <c r="D67" i="2"/>
  <c r="D68" i="2" s="1"/>
  <c r="G59" i="2"/>
  <c r="F59" i="2"/>
  <c r="E59" i="2"/>
  <c r="H59" i="2" s="1"/>
  <c r="D59" i="2"/>
  <c r="H58" i="2"/>
  <c r="G42" i="2"/>
  <c r="F42" i="2"/>
  <c r="E42" i="2"/>
  <c r="D42" i="2"/>
  <c r="H42" i="2" s="1"/>
  <c r="H41" i="2"/>
  <c r="G39" i="2"/>
  <c r="F39" i="2"/>
  <c r="E39" i="2"/>
  <c r="H39" i="2" s="1"/>
  <c r="D39" i="2"/>
  <c r="H38" i="2"/>
  <c r="G36" i="2"/>
  <c r="F36" i="2"/>
  <c r="E36" i="2"/>
  <c r="D36" i="2"/>
  <c r="H36" i="2" s="1"/>
  <c r="H35" i="2"/>
  <c r="G33" i="2"/>
  <c r="F33" i="2"/>
  <c r="E33" i="2"/>
  <c r="H33" i="2" s="1"/>
  <c r="D33" i="2"/>
  <c r="H32" i="2"/>
  <c r="G30" i="2"/>
  <c r="F30" i="2"/>
  <c r="E30" i="2"/>
  <c r="D30" i="2"/>
  <c r="H30" i="2" s="1"/>
  <c r="H29" i="2"/>
  <c r="G23" i="2"/>
  <c r="F23" i="2"/>
  <c r="E23" i="2"/>
  <c r="H23" i="2" s="1"/>
  <c r="D23" i="2"/>
  <c r="H22" i="2"/>
  <c r="D69" i="2" l="1"/>
  <c r="H68" i="2"/>
  <c r="H67" i="2"/>
  <c r="D71" i="2" l="1"/>
  <c r="H69" i="2"/>
  <c r="D72" i="2" l="1"/>
  <c r="H71" i="2"/>
  <c r="H72" i="2" l="1"/>
  <c r="D73" i="2"/>
  <c r="H73" i="2" s="1"/>
</calcChain>
</file>

<file path=xl/sharedStrings.xml><?xml version="1.0" encoding="utf-8"?>
<sst xmlns="http://schemas.openxmlformats.org/spreadsheetml/2006/main" count="342" uniqueCount="164">
  <si>
    <t>СВОДКА ЗАТРАТ</t>
  </si>
  <si>
    <t>P_0782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</si>
  <si>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</si>
  <si>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</si>
  <si>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</si>
  <si>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</si>
  <si>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</si>
  <si>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</si>
  <si>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</si>
  <si>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</si>
  <si>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</si>
  <si>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</si>
  <si>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</si>
  <si>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</si>
  <si>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</si>
  <si>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</si>
  <si>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</si>
  <si>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</si>
  <si>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</si>
  <si>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</si>
  <si>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</si>
  <si>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</si>
  <si>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</si>
  <si>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</si>
  <si>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ОСР-509-01-01</t>
  </si>
  <si>
    <t>"Реконструкция оборудования РУ-6 кВ ТП-236" г. Тольятти Самарская область</t>
  </si>
  <si>
    <t>ЛС-331-01</t>
  </si>
  <si>
    <t>Электроснабжение РУ-0,4 кВ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</si>
  <si>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</si>
  <si>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</si>
  <si>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</si>
  <si>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</si>
  <si>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</si>
  <si>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</si>
  <si>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</si>
  <si>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</si>
  <si>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</si>
  <si>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</si>
  <si>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</si>
  <si>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</si>
  <si>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</si>
  <si>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</si>
  <si>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</si>
  <si>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</si>
  <si>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</si>
  <si>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</si>
  <si>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ОСР-509-09-01</t>
  </si>
  <si>
    <t>ПНР "Реконструкция оборудования РУ-6 кВ ТП-236" г. Тольятти Самарская область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</si>
  <si>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</si>
  <si>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</si>
  <si>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</si>
  <si>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</si>
  <si>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</si>
  <si>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</si>
  <si>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ЛС-331-02</t>
  </si>
  <si>
    <t>ПНР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</si>
  <si>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</si>
  <si>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</si>
  <si>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</si>
  <si>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</si>
  <si>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</si>
  <si>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</si>
  <si>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ОСР-509-12-01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</si>
  <si>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</si>
  <si>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</si>
  <si>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</si>
  <si>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</si>
  <si>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</si>
  <si>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</si>
  <si>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</si>
  <si>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</si>
  <si>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</si>
  <si>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</si>
  <si>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</si>
  <si>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</si>
  <si>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</si>
  <si>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№1,2</t>
  </si>
  <si>
    <t>Форма № 3</t>
  </si>
  <si>
    <t>Наименование стройки</t>
  </si>
  <si>
    <t>ОБЪЕКТНЫЙ СМЕТНЫЙ РАСЧЕТ № ОСР 509-02-01</t>
  </si>
  <si>
    <t>Наименование сметы</t>
  </si>
  <si>
    <t>Реконструкция оборудования РУ-6 кВ ТП-236 г. Тольятти Самарская область</t>
  </si>
  <si>
    <t>Наименование локальных сметных расчетов (смет), затрат</t>
  </si>
  <si>
    <t>ЛС-509-01</t>
  </si>
  <si>
    <t>Электроснабжение РП</t>
  </si>
  <si>
    <t>Итого</t>
  </si>
  <si>
    <t>ОБЪЕКТНЫЙ СМЕТНЫЙ РАСЧЕТ № ОСР 509-09-01</t>
  </si>
  <si>
    <t>ЛС-509-09</t>
  </si>
  <si>
    <t>ОБЪЕКТНЫЙ СМЕТНЫЙ РАСЧЕТ № ОСР 509-12-01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</si>
  <si>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</si>
  <si>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</si>
  <si>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331-02-01</t>
  </si>
  <si>
    <t>Реконструкция оборудования РУ-0,4 кВ ЗТП НО 1109/250 кВА г. Отрадный Самарская область</t>
  </si>
  <si>
    <t>ЛС-331-02-01</t>
  </si>
  <si>
    <t>ОБЪЕКТНЫЙ СМЕТНЫЙ РАСЧЕТ № ОСР 27-09-01</t>
  </si>
  <si>
    <t>Пусконаладочные работы</t>
  </si>
  <si>
    <t>ЛС-331-09-01</t>
  </si>
  <si>
    <t>ОБЪЕКТНЫЙ СМЕТНЫЙ РАСЧЕТ № ОСР 12-01</t>
  </si>
  <si>
    <t>Проектные и изыскательские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</si>
  <si>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</si>
  <si>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</si>
  <si>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</si>
  <si>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</si>
  <si>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</si>
  <si>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</si>
  <si>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</si>
  <si>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</si>
  <si>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509-02-01</t>
  </si>
  <si>
    <t>Строительные работы</t>
  </si>
  <si>
    <t>Монтажные работы</t>
  </si>
  <si>
    <t>Оборудование</t>
  </si>
  <si>
    <t>Прочие</t>
  </si>
  <si>
    <t>шт</t>
  </si>
  <si>
    <t>РП (СП, РТП) на 7 ячеек выключателей или ТП (РТП) с одним трансформатором</t>
  </si>
  <si>
    <t>ОСР 509-09-01</t>
  </si>
  <si>
    <t>ОСР 509-12-01</t>
  </si>
  <si>
    <t>ОСР 331-02-01</t>
  </si>
  <si>
    <t>"Реконструкция оборудования РУ-0,4 кВ ЗТП НО 1109/250 кВА" г. Отрадный Самарская область</t>
  </si>
  <si>
    <t>Монтаж ШПСН</t>
  </si>
  <si>
    <t>ОСР 27-09-01</t>
  </si>
  <si>
    <t>ОСР 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</si>
  <si>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</si>
  <si>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</si>
  <si>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</si>
  <si>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</si>
  <si>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</si>
  <si>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</si>
  <si>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</si>
  <si>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</si>
  <si>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</si>
  <si>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</si>
  <si>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</si>
  <si>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Комплектная ячейка РУ-6кВ (Камера КСО-366 1,6 тр-р)</t>
  </si>
  <si>
    <t>Комплектная ячейка РУ-6кВ (Камера КСО-366 2,3,4,5 лин.)</t>
  </si>
  <si>
    <t>Шинный мост 6 кВ</t>
  </si>
  <si>
    <t>РУ-0,4 кВ ЩО-70 (трансформаторная)</t>
  </si>
  <si>
    <t>РУ-0,4 кВ ЩО-70 (линейная)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</si>
  <si>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</si>
  <si>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</si>
  <si>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</si>
  <si>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</si>
  <si>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</si>
  <si>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</si>
  <si>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</si>
  <si>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</si>
  <si>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</si>
  <si>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</si>
  <si>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</si>
  <si>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</si>
  <si>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</si>
  <si>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</si>
  <si>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</si>
  <si>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</si>
  <si>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2027 год</t>
  </si>
  <si>
    <t>КП СВЭМ №363 от 05.06.2024</t>
  </si>
  <si>
    <t>КП СВЭМ №363 от 05.06.2024</t>
  </si>
  <si>
    <t>Реконструкция оборудования ЗТП БОР 704 10/0,4/315 кВА  в части замены ячеек 10кВ -3 шт., установка шкафов 0,4кВ (5шт.)</t>
  </si>
  <si>
    <t>Реконструкция оборудования ЗТП БОР 704 10/0,4/315 кВА  в части замены ячеек 10кВ -3 шт., установка шкафов 0,4кВ (5шт.)</t>
  </si>
  <si>
    <t>Реконструкция оборудования ЗТП БОР 704 10/0,4/315 кВА  в части замены ячеек 10кВ -3 шт., установка шкафов 0,4кВ (5шт.)</t>
  </si>
  <si>
    <t>Реконструкция оборудования ЗТП БОР 704 10/0,4/315 кВА  в части замены ячеек 10кВ -3 шт., установка шкафов 0,4кВ (5шт.)</t>
  </si>
  <si>
    <t>Реконструкция оборудования ЗТП БОР 704 10/0,4/315 кВА  в части замены ячеек 10кВ -3 шт., установка шкафов 0,4кВ (5шт.)</t>
  </si>
  <si>
    <t>Реконструкция оборудования ЗТП БОР 704 10/0,4/315 кВА  в части замены ячеек 10кВ -3 шт., установка шкафов 0,4кВ (5шт.)</t>
  </si>
  <si>
    <t>Реконструкция оборудования ЗТП БОР 704 10/0,4/315 кВА  в части замены ячеек 10кВ -3 шт., установка шкафов 0,4кВ (5шт.)</t>
  </si>
  <si>
    <t>Реконструкция оборудования ЗТП БОР 704 10/0,4/315 кВА  в части замены ячеек 10кВ -3 шт., установка шкафов 0,4кВ (5шт.)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</si>
</sst>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70FDD7EB-8ECC-4575-BDA1-AA263B5FAC5D}"/>
    <cellStyle name="Обычный" xfId="0" builtinId="0"/>
    <cellStyle name="Обычный 2" xfId="4" xr:uid="{91672834-66EF-45F2-9356-BFADC41A6FB7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C46" sqref="C46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7.44140625" customWidth="1"/>
    <col min="7" max="9" width="18.554687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</v>
      </c>
      <c r="B16" s="88"/>
      <c r="C16" s="88"/>
    </row>
    <row r="17" spans="1:9" ht="15.9" customHeight="1" x14ac:dyDescent="0.3">
      <c r="A17" s="87" t="s">
        <v>2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156</v>
      </c>
      <c r="B19" s="86"/>
      <c r="C19" s="86"/>
    </row>
    <row r="20" spans="1:9" ht="15.9" customHeight="1" x14ac:dyDescent="0.3">
      <c r="A20" s="87" t="s">
        <v>3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137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153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139</v>
      </c>
      <c r="C26" s="54"/>
      <c r="D26" s="51"/>
      <c r="E26" s="51"/>
      <c r="F26" s="51"/>
      <c r="G26" s="52"/>
      <c r="H26" s="52" t="s">
        <v>140</v>
      </c>
      <c r="I26" s="52"/>
    </row>
    <row r="27" spans="1:9" ht="17.100000000000001" customHeight="1" x14ac:dyDescent="0.3">
      <c r="A27" s="55" t="s">
        <v>6</v>
      </c>
      <c r="B27" s="53" t="s">
        <v>141</v>
      </c>
      <c r="C27" s="56">
        <v>0</v>
      </c>
      <c r="D27" s="57"/>
      <c r="E27" s="57"/>
      <c r="F27" s="57"/>
      <c r="G27" s="58" t="s">
        <v>142</v>
      </c>
      <c r="H27" s="58" t="s">
        <v>143</v>
      </c>
      <c r="I27" s="58" t="s">
        <v>144</v>
      </c>
    </row>
    <row r="28" spans="1:9" ht="17.100000000000001" customHeight="1" x14ac:dyDescent="0.3">
      <c r="A28" s="55" t="s">
        <v>7</v>
      </c>
      <c r="B28" s="53" t="s">
        <v>145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146</v>
      </c>
      <c r="C29" s="62">
        <f>ССР!G64*1.2</f>
        <v>3306.9484056045599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3306.9484056045599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147</v>
      </c>
      <c r="C31" s="62">
        <f>C30-ROUND(C30/1.2,5)</f>
        <v>551.15806560455985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148</v>
      </c>
      <c r="C32" s="67">
        <f>C30*I38</f>
        <v>3836.0346867843741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149</v>
      </c>
      <c r="C33" s="62">
        <v>0.87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150</v>
      </c>
      <c r="C34" s="67">
        <f>C32*C33</f>
        <v>3337.3501775024056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138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139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141</v>
      </c>
      <c r="C37" s="76">
        <f>ССР!D73+ССР!E73</f>
        <v>3221.9856940213858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145</v>
      </c>
      <c r="C38" s="76">
        <f>ССР!F73</f>
        <v>9596.2429424891779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146</v>
      </c>
      <c r="C39" s="76">
        <f>(ССР!G69-ССР!G64)*1.2</f>
        <v>562.61477730650836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13380.843413817072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147</v>
      </c>
      <c r="C41" s="62">
        <f>C40-ROUND(C40/1.2,5)</f>
        <v>2230.1405738170724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148</v>
      </c>
      <c r="C42" s="77">
        <f>C40*I39</f>
        <v>16207.872759095255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149</v>
      </c>
      <c r="C43" s="62">
        <f>C33</f>
        <v>0.87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150</v>
      </c>
      <c r="C44" s="67">
        <f>C42*C43</f>
        <v>14100.849300412872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151</v>
      </c>
      <c r="C46" s="103">
        <f>C34+C44</f>
        <v>17438.199477915277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152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123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124</v>
      </c>
      <c r="B3" s="6" t="s">
        <v>125</v>
      </c>
      <c r="C3" s="6" t="s">
        <v>126</v>
      </c>
      <c r="D3" s="6" t="s">
        <v>127</v>
      </c>
      <c r="E3" s="6" t="s">
        <v>128</v>
      </c>
      <c r="F3" s="6" t="s">
        <v>129</v>
      </c>
      <c r="G3" s="6" t="s">
        <v>130</v>
      </c>
      <c r="H3" s="6" t="s">
        <v>131</v>
      </c>
    </row>
    <row r="4" spans="1:8" ht="39" customHeight="1" x14ac:dyDescent="0.3">
      <c r="A4" s="25" t="s">
        <v>132</v>
      </c>
      <c r="B4" s="26" t="s">
        <v>112</v>
      </c>
      <c r="C4" s="27">
        <v>6</v>
      </c>
      <c r="D4" s="27">
        <v>309.13724920471998</v>
      </c>
      <c r="E4" s="26">
        <v>6</v>
      </c>
      <c r="F4" s="25" t="s">
        <v>132</v>
      </c>
      <c r="G4" s="27">
        <v>1854.8234952283001</v>
      </c>
      <c r="H4" s="28" t="s">
        <v>154</v>
      </c>
    </row>
    <row r="5" spans="1:8" ht="39" customHeight="1" x14ac:dyDescent="0.3">
      <c r="A5" s="25" t="s">
        <v>133</v>
      </c>
      <c r="B5" s="26" t="s">
        <v>112</v>
      </c>
      <c r="C5" s="27">
        <v>12</v>
      </c>
      <c r="D5" s="27">
        <v>290.77405147249999</v>
      </c>
      <c r="E5" s="26">
        <v>6</v>
      </c>
      <c r="F5" s="25" t="s">
        <v>133</v>
      </c>
      <c r="G5" s="27">
        <v>3489.2886176699999</v>
      </c>
      <c r="H5" s="28" t="s">
        <v>155</v>
      </c>
    </row>
    <row r="6" spans="1:8" ht="39" hidden="1" customHeight="1" x14ac:dyDescent="0.3">
      <c r="A6" s="25" t="s">
        <v>134</v>
      </c>
      <c r="B6" s="26" t="s">
        <v>112</v>
      </c>
      <c r="C6" s="27">
        <v>3</v>
      </c>
      <c r="D6" s="27">
        <v>241.87636138581999</v>
      </c>
      <c r="E6" s="26">
        <v>6</v>
      </c>
      <c r="F6" s="26"/>
      <c r="G6" s="27">
        <v>725.62908415746006</v>
      </c>
      <c r="H6" s="28"/>
    </row>
    <row r="7" spans="1:8" ht="39" hidden="1" customHeight="1" x14ac:dyDescent="0.3">
      <c r="A7" s="25" t="s">
        <v>135</v>
      </c>
      <c r="B7" s="26" t="s">
        <v>112</v>
      </c>
      <c r="C7" s="27">
        <v>2.5</v>
      </c>
      <c r="D7" s="27">
        <v>470.14575000000002</v>
      </c>
      <c r="E7" s="26">
        <v>0.4</v>
      </c>
      <c r="F7" s="26"/>
      <c r="G7" s="27">
        <v>1175.3643750000001</v>
      </c>
      <c r="H7" s="28"/>
    </row>
    <row r="8" spans="1:8" ht="39" hidden="1" customHeight="1" x14ac:dyDescent="0.3">
      <c r="A8" s="25" t="s">
        <v>136</v>
      </c>
      <c r="B8" s="26" t="s">
        <v>112</v>
      </c>
      <c r="C8" s="27">
        <v>2.5</v>
      </c>
      <c r="D8" s="27">
        <v>491.08711</v>
      </c>
      <c r="E8" s="26">
        <v>0.4</v>
      </c>
      <c r="F8" s="26"/>
      <c r="G8" s="27">
        <v>1227.7177750000001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3"/>
  <sheetViews>
    <sheetView topLeftCell="C58" zoomScale="90" zoomScaleNormal="90" workbookViewId="0"/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157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1054.088891569</v>
      </c>
      <c r="E25" s="20">
        <v>569.75065098821995</v>
      </c>
      <c r="F25" s="20">
        <v>5344.1256007193997</v>
      </c>
      <c r="G25" s="20">
        <v>0</v>
      </c>
      <c r="H25" s="20">
        <v>6967.9651432766004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14.375</v>
      </c>
      <c r="E26" s="20">
        <v>852.42499999999995</v>
      </c>
      <c r="F26" s="20">
        <v>2419.8249999999998</v>
      </c>
      <c r="G26" s="20">
        <v>0</v>
      </c>
      <c r="H26" s="20">
        <v>3286.625</v>
      </c>
    </row>
    <row r="27" spans="1:8" ht="17.100000000000001" customHeight="1" x14ac:dyDescent="0.3">
      <c r="A27" s="6"/>
      <c r="B27" s="9"/>
      <c r="C27" s="9" t="s">
        <v>28</v>
      </c>
      <c r="D27" s="20">
        <v>1068.463891569</v>
      </c>
      <c r="E27" s="20">
        <v>1422.1756509882</v>
      </c>
      <c r="F27" s="20">
        <v>7763.9506007194004</v>
      </c>
      <c r="G27" s="20">
        <v>0</v>
      </c>
      <c r="H27" s="20">
        <v>10254.590143277001</v>
      </c>
    </row>
    <row r="28" spans="1:8" ht="17.100000000000001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7.100000000000001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7.100000000000001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7.100000000000001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7.100000000000001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7.100000000000001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3.9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7.100000000000001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7.100000000000001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7.100000000000001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7.100000000000001" customHeight="1" x14ac:dyDescent="0.3">
      <c r="A43" s="6"/>
      <c r="B43" s="9"/>
      <c r="C43" s="9" t="s">
        <v>39</v>
      </c>
      <c r="D43" s="20">
        <v>1068.463891569</v>
      </c>
      <c r="E43" s="20">
        <v>1422.1756509882</v>
      </c>
      <c r="F43" s="20">
        <v>7763.9506007194004</v>
      </c>
      <c r="G43" s="20">
        <v>0</v>
      </c>
      <c r="H43" s="20">
        <v>10254.590143277001</v>
      </c>
    </row>
    <row r="44" spans="1:8" ht="17.100000000000001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21.378641128830999</v>
      </c>
      <c r="E45" s="20">
        <v>28.436230252626999</v>
      </c>
      <c r="F45" s="20">
        <v>0</v>
      </c>
      <c r="G45" s="20">
        <v>0</v>
      </c>
      <c r="H45" s="20">
        <v>49.814871381457998</v>
      </c>
    </row>
    <row r="46" spans="1:8" ht="17.100000000000001" customHeight="1" x14ac:dyDescent="0.3">
      <c r="A46" s="6"/>
      <c r="B46" s="9"/>
      <c r="C46" s="9" t="s">
        <v>43</v>
      </c>
      <c r="D46" s="20">
        <v>21.378641128830999</v>
      </c>
      <c r="E46" s="20">
        <v>28.436230252626999</v>
      </c>
      <c r="F46" s="20">
        <v>0</v>
      </c>
      <c r="G46" s="20">
        <v>0</v>
      </c>
      <c r="H46" s="20">
        <v>49.814871381457998</v>
      </c>
    </row>
    <row r="47" spans="1:8" ht="17.100000000000001" customHeight="1" x14ac:dyDescent="0.3">
      <c r="A47" s="6"/>
      <c r="B47" s="9"/>
      <c r="C47" s="9" t="s">
        <v>44</v>
      </c>
      <c r="D47" s="20">
        <v>1089.8425326977999</v>
      </c>
      <c r="E47" s="20">
        <v>1450.6118812407999</v>
      </c>
      <c r="F47" s="20">
        <v>7763.9506007194004</v>
      </c>
      <c r="G47" s="20">
        <v>0</v>
      </c>
      <c r="H47" s="20">
        <v>10304.405014657999</v>
      </c>
    </row>
    <row r="48" spans="1:8" ht="17.100000000000001" customHeight="1" x14ac:dyDescent="0.3">
      <c r="A48" s="6"/>
      <c r="B48" s="9"/>
      <c r="C48" s="9" t="s">
        <v>45</v>
      </c>
      <c r="D48" s="20"/>
      <c r="E48" s="20"/>
      <c r="F48" s="20"/>
      <c r="G48" s="20"/>
      <c r="H48" s="20"/>
    </row>
    <row r="49" spans="1:8" ht="31.2" x14ac:dyDescent="0.3">
      <c r="A49" s="6">
        <v>4</v>
      </c>
      <c r="B49" s="6" t="s">
        <v>46</v>
      </c>
      <c r="C49" s="7" t="s">
        <v>47</v>
      </c>
      <c r="D49" s="20">
        <v>0</v>
      </c>
      <c r="E49" s="20">
        <v>0</v>
      </c>
      <c r="F49" s="20">
        <v>0</v>
      </c>
      <c r="G49" s="20">
        <v>189.01769559870999</v>
      </c>
      <c r="H49" s="20">
        <v>189.01769559870999</v>
      </c>
    </row>
    <row r="50" spans="1:8" ht="31.2" x14ac:dyDescent="0.3">
      <c r="A50" s="6">
        <v>5</v>
      </c>
      <c r="B50" s="6" t="s">
        <v>48</v>
      </c>
      <c r="C50" s="7" t="s">
        <v>49</v>
      </c>
      <c r="D50" s="20">
        <v>28.448487812951999</v>
      </c>
      <c r="E50" s="20">
        <v>37.881640336836</v>
      </c>
      <c r="F50" s="20">
        <v>0</v>
      </c>
      <c r="G50" s="20">
        <v>0</v>
      </c>
      <c r="H50" s="20">
        <v>66.330128149787996</v>
      </c>
    </row>
    <row r="51" spans="1:8" x14ac:dyDescent="0.3">
      <c r="A51" s="6">
        <v>6</v>
      </c>
      <c r="B51" s="6" t="s">
        <v>50</v>
      </c>
      <c r="C51" s="7" t="s">
        <v>51</v>
      </c>
      <c r="D51" s="20">
        <v>0</v>
      </c>
      <c r="E51" s="20">
        <v>0</v>
      </c>
      <c r="F51" s="20">
        <v>0</v>
      </c>
      <c r="G51" s="20">
        <v>36.887621975454003</v>
      </c>
      <c r="H51" s="20">
        <v>36.887621975454003</v>
      </c>
    </row>
    <row r="52" spans="1:8" x14ac:dyDescent="0.3">
      <c r="A52" s="6">
        <v>7</v>
      </c>
      <c r="B52" s="6"/>
      <c r="C52" s="7" t="s">
        <v>52</v>
      </c>
      <c r="D52" s="20">
        <v>0</v>
      </c>
      <c r="E52" s="20">
        <v>0</v>
      </c>
      <c r="F52" s="20">
        <v>0</v>
      </c>
      <c r="G52" s="20">
        <v>18.506545038706001</v>
      </c>
      <c r="H52" s="20">
        <v>18.506545038706001</v>
      </c>
    </row>
    <row r="53" spans="1:8" x14ac:dyDescent="0.3">
      <c r="A53" s="6">
        <v>8</v>
      </c>
      <c r="B53" s="6"/>
      <c r="C53" s="7" t="s">
        <v>53</v>
      </c>
      <c r="D53" s="20">
        <v>0</v>
      </c>
      <c r="E53" s="20">
        <v>0</v>
      </c>
      <c r="F53" s="20">
        <v>0</v>
      </c>
      <c r="G53" s="20">
        <v>21.737348664107</v>
      </c>
      <c r="H53" s="20">
        <v>21.737348664107</v>
      </c>
    </row>
    <row r="54" spans="1:8" x14ac:dyDescent="0.3">
      <c r="A54" s="6">
        <v>9</v>
      </c>
      <c r="B54" s="6" t="s">
        <v>54</v>
      </c>
      <c r="C54" s="7" t="s">
        <v>55</v>
      </c>
      <c r="D54" s="20">
        <v>0</v>
      </c>
      <c r="E54" s="20">
        <v>0</v>
      </c>
      <c r="F54" s="20">
        <v>0</v>
      </c>
      <c r="G54" s="20">
        <v>108.77500000000001</v>
      </c>
      <c r="H54" s="20">
        <v>108.77500000000001</v>
      </c>
    </row>
    <row r="55" spans="1:8" ht="17.100000000000001" customHeight="1" x14ac:dyDescent="0.3">
      <c r="A55" s="6"/>
      <c r="B55" s="9"/>
      <c r="C55" s="9" t="s">
        <v>56</v>
      </c>
      <c r="D55" s="20">
        <v>28.448487812951999</v>
      </c>
      <c r="E55" s="20">
        <v>37.881640336836</v>
      </c>
      <c r="F55" s="20">
        <v>0</v>
      </c>
      <c r="G55" s="20">
        <v>374.92421127697997</v>
      </c>
      <c r="H55" s="20">
        <v>441.25433942677</v>
      </c>
    </row>
    <row r="56" spans="1:8" ht="17.100000000000001" customHeight="1" x14ac:dyDescent="0.3">
      <c r="A56" s="6"/>
      <c r="B56" s="9"/>
      <c r="C56" s="9" t="s">
        <v>57</v>
      </c>
      <c r="D56" s="20">
        <v>1118.2910205108001</v>
      </c>
      <c r="E56" s="20">
        <v>1488.4935215777</v>
      </c>
      <c r="F56" s="20">
        <v>7763.9506007194004</v>
      </c>
      <c r="G56" s="20">
        <v>374.92421127697997</v>
      </c>
      <c r="H56" s="20">
        <v>10745.659354085001</v>
      </c>
    </row>
    <row r="57" spans="1:8" ht="17.100000000000001" customHeight="1" x14ac:dyDescent="0.3">
      <c r="A57" s="6"/>
      <c r="B57" s="9"/>
      <c r="C57" s="9" t="s">
        <v>58</v>
      </c>
      <c r="D57" s="20"/>
      <c r="E57" s="20"/>
      <c r="F57" s="20"/>
      <c r="G57" s="20"/>
      <c r="H57" s="20"/>
    </row>
    <row r="58" spans="1:8" x14ac:dyDescent="0.3">
      <c r="A58" s="6"/>
      <c r="B58" s="6"/>
      <c r="C58" s="7"/>
      <c r="D58" s="20"/>
      <c r="E58" s="20"/>
      <c r="F58" s="20"/>
      <c r="G58" s="20"/>
      <c r="H58" s="20">
        <f>SUM(D58:G58)</f>
        <v>0</v>
      </c>
    </row>
    <row r="59" spans="1:8" ht="17.100000000000001" customHeight="1" x14ac:dyDescent="0.3">
      <c r="A59" s="6"/>
      <c r="B59" s="9"/>
      <c r="C59" s="9" t="s">
        <v>59</v>
      </c>
      <c r="D59" s="20">
        <f>SUM(D58:D58)</f>
        <v>0</v>
      </c>
      <c r="E59" s="20">
        <f>SUM(E58:E58)</f>
        <v>0</v>
      </c>
      <c r="F59" s="20">
        <f>SUM(F58:F58)</f>
        <v>0</v>
      </c>
      <c r="G59" s="20">
        <f>SUM(G58:G58)</f>
        <v>0</v>
      </c>
      <c r="H59" s="20">
        <f>SUM(D59:G59)</f>
        <v>0</v>
      </c>
    </row>
    <row r="60" spans="1:8" ht="17.100000000000001" customHeight="1" x14ac:dyDescent="0.3">
      <c r="A60" s="6"/>
      <c r="B60" s="9"/>
      <c r="C60" s="9" t="s">
        <v>60</v>
      </c>
      <c r="D60" s="20">
        <v>1118.2910205108001</v>
      </c>
      <c r="E60" s="20">
        <v>1488.4935215777</v>
      </c>
      <c r="F60" s="20">
        <v>7763.9506007194004</v>
      </c>
      <c r="G60" s="20">
        <v>374.92421127697997</v>
      </c>
      <c r="H60" s="20">
        <v>10745.659354085001</v>
      </c>
    </row>
    <row r="61" spans="1:8" ht="153" customHeight="1" x14ac:dyDescent="0.3">
      <c r="A61" s="6"/>
      <c r="B61" s="9"/>
      <c r="C61" s="9" t="s">
        <v>61</v>
      </c>
      <c r="D61" s="20"/>
      <c r="E61" s="20"/>
      <c r="F61" s="20"/>
      <c r="G61" s="20"/>
      <c r="H61" s="20"/>
    </row>
    <row r="62" spans="1:8" x14ac:dyDescent="0.3">
      <c r="A62" s="6">
        <v>10</v>
      </c>
      <c r="B62" s="6" t="s">
        <v>62</v>
      </c>
      <c r="C62" s="7" t="s">
        <v>63</v>
      </c>
      <c r="D62" s="20">
        <v>0</v>
      </c>
      <c r="E62" s="20">
        <v>0</v>
      </c>
      <c r="F62" s="20">
        <v>0</v>
      </c>
      <c r="G62" s="20">
        <v>2279.0653380038002</v>
      </c>
      <c r="H62" s="20">
        <v>2279.0653380038002</v>
      </c>
    </row>
    <row r="63" spans="1:8" x14ac:dyDescent="0.3">
      <c r="A63" s="6">
        <v>11</v>
      </c>
      <c r="B63" s="6" t="s">
        <v>76</v>
      </c>
      <c r="C63" s="7" t="s">
        <v>63</v>
      </c>
      <c r="D63" s="20">
        <v>0</v>
      </c>
      <c r="E63" s="20">
        <v>0</v>
      </c>
      <c r="F63" s="20">
        <v>0</v>
      </c>
      <c r="G63" s="20">
        <v>476.72500000000002</v>
      </c>
      <c r="H63" s="20">
        <v>476.72500000000002</v>
      </c>
    </row>
    <row r="64" spans="1:8" ht="17.100000000000001" customHeight="1" x14ac:dyDescent="0.3">
      <c r="A64" s="6"/>
      <c r="B64" s="9"/>
      <c r="C64" s="9" t="s">
        <v>75</v>
      </c>
      <c r="D64" s="20">
        <v>0</v>
      </c>
      <c r="E64" s="20">
        <v>0</v>
      </c>
      <c r="F64" s="20">
        <v>0</v>
      </c>
      <c r="G64" s="20">
        <v>2755.7903380038001</v>
      </c>
      <c r="H64" s="20">
        <v>2755.7903380038001</v>
      </c>
    </row>
    <row r="65" spans="1:8" ht="17.100000000000001" customHeight="1" x14ac:dyDescent="0.3">
      <c r="A65" s="6"/>
      <c r="B65" s="9"/>
      <c r="C65" s="9" t="s">
        <v>74</v>
      </c>
      <c r="D65" s="20">
        <v>1118.2910205108001</v>
      </c>
      <c r="E65" s="20">
        <v>1488.4935215777</v>
      </c>
      <c r="F65" s="20">
        <v>7763.9506007194004</v>
      </c>
      <c r="G65" s="20">
        <v>3130.7145492807999</v>
      </c>
      <c r="H65" s="20">
        <v>13501.449692089</v>
      </c>
    </row>
    <row r="66" spans="1:8" ht="17.100000000000001" customHeight="1" x14ac:dyDescent="0.3">
      <c r="A66" s="6"/>
      <c r="B66" s="9"/>
      <c r="C66" s="9" t="s">
        <v>73</v>
      </c>
      <c r="D66" s="20"/>
      <c r="E66" s="20"/>
      <c r="F66" s="20"/>
      <c r="G66" s="20"/>
      <c r="H66" s="20"/>
    </row>
    <row r="67" spans="1:8" ht="33.9" customHeight="1" x14ac:dyDescent="0.3">
      <c r="A67" s="6">
        <v>12</v>
      </c>
      <c r="B67" s="6" t="s">
        <v>72</v>
      </c>
      <c r="C67" s="7" t="s">
        <v>71</v>
      </c>
      <c r="D67" s="20">
        <f>D65 * 3%</f>
        <v>33.548730615324004</v>
      </c>
      <c r="E67" s="20">
        <f>E65 * 3%</f>
        <v>44.654805647330996</v>
      </c>
      <c r="F67" s="20">
        <f>F65 * 3%</f>
        <v>232.918518021582</v>
      </c>
      <c r="G67" s="20">
        <f>G65 * 3%</f>
        <v>93.921436478423999</v>
      </c>
      <c r="H67" s="20">
        <f>SUM(D67:G67)</f>
        <v>405.04349076266101</v>
      </c>
    </row>
    <row r="68" spans="1:8" ht="17.100000000000001" customHeight="1" x14ac:dyDescent="0.3">
      <c r="A68" s="6"/>
      <c r="B68" s="9"/>
      <c r="C68" s="9" t="s">
        <v>70</v>
      </c>
      <c r="D68" s="20">
        <f>D67</f>
        <v>33.548730615324004</v>
      </c>
      <c r="E68" s="20">
        <f>E67</f>
        <v>44.654805647330996</v>
      </c>
      <c r="F68" s="20">
        <f>F67</f>
        <v>232.918518021582</v>
      </c>
      <c r="G68" s="20">
        <f>G67</f>
        <v>93.921436478423999</v>
      </c>
      <c r="H68" s="20">
        <f>SUM(D68:G68)</f>
        <v>405.04349076266101</v>
      </c>
    </row>
    <row r="69" spans="1:8" ht="17.100000000000001" customHeight="1" x14ac:dyDescent="0.3">
      <c r="A69" s="6"/>
      <c r="B69" s="9"/>
      <c r="C69" s="9" t="s">
        <v>69</v>
      </c>
      <c r="D69" s="20">
        <f>D68 + D65</f>
        <v>1151.8397511261242</v>
      </c>
      <c r="E69" s="20">
        <f>E68 + E65</f>
        <v>1533.1483272250309</v>
      </c>
      <c r="F69" s="20">
        <f>F68 + F65</f>
        <v>7996.8691187409822</v>
      </c>
      <c r="G69" s="20">
        <f>G68 + G65</f>
        <v>3224.6359857592238</v>
      </c>
      <c r="H69" s="20">
        <f>SUM(D69:G69)</f>
        <v>13906.49318285136</v>
      </c>
    </row>
    <row r="70" spans="1:8" ht="17.100000000000001" customHeight="1" x14ac:dyDescent="0.3">
      <c r="A70" s="6"/>
      <c r="B70" s="9"/>
      <c r="C70" s="9" t="s">
        <v>68</v>
      </c>
      <c r="D70" s="20"/>
      <c r="E70" s="20"/>
      <c r="F70" s="20"/>
      <c r="G70" s="20"/>
      <c r="H70" s="20"/>
    </row>
    <row r="71" spans="1:8" ht="17.100000000000001" customHeight="1" x14ac:dyDescent="0.3">
      <c r="A71" s="6">
        <v>13</v>
      </c>
      <c r="B71" s="6" t="s">
        <v>67</v>
      </c>
      <c r="C71" s="7" t="s">
        <v>66</v>
      </c>
      <c r="D71" s="20">
        <f>D69 * 20%</f>
        <v>230.36795022522483</v>
      </c>
      <c r="E71" s="20">
        <f>E69 * 20%</f>
        <v>306.6296654450062</v>
      </c>
      <c r="F71" s="20">
        <f>F69 * 20%</f>
        <v>1599.3738237481966</v>
      </c>
      <c r="G71" s="20">
        <f>G69 * 20%</f>
        <v>644.92719715184478</v>
      </c>
      <c r="H71" s="20">
        <f>SUM(D71:G71)</f>
        <v>2781.2986365702723</v>
      </c>
    </row>
    <row r="72" spans="1:8" ht="17.100000000000001" customHeight="1" x14ac:dyDescent="0.3">
      <c r="A72" s="6"/>
      <c r="B72" s="9"/>
      <c r="C72" s="9" t="s">
        <v>65</v>
      </c>
      <c r="D72" s="20">
        <f>D71</f>
        <v>230.36795022522483</v>
      </c>
      <c r="E72" s="20">
        <f>E71</f>
        <v>306.6296654450062</v>
      </c>
      <c r="F72" s="20">
        <f>F71</f>
        <v>1599.3738237481966</v>
      </c>
      <c r="G72" s="20">
        <f>G71</f>
        <v>644.92719715184478</v>
      </c>
      <c r="H72" s="20">
        <f>SUM(D72:G72)</f>
        <v>2781.2986365702723</v>
      </c>
    </row>
    <row r="73" spans="1:8" ht="17.100000000000001" customHeight="1" x14ac:dyDescent="0.3">
      <c r="A73" s="6"/>
      <c r="B73" s="9"/>
      <c r="C73" s="9" t="s">
        <v>64</v>
      </c>
      <c r="D73" s="20">
        <f>D72 + D69</f>
        <v>1382.207701351349</v>
      </c>
      <c r="E73" s="20">
        <f>E72 + E69</f>
        <v>1839.7779926700371</v>
      </c>
      <c r="F73" s="20">
        <f>F72 + F69</f>
        <v>9596.2429424891779</v>
      </c>
      <c r="G73" s="20">
        <f>G72 + G69</f>
        <v>3869.5631829110685</v>
      </c>
      <c r="H73" s="20">
        <f>SUM(D73:G73)</f>
        <v>16687.791819421633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158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81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84</v>
      </c>
      <c r="D13" s="19">
        <v>1054.088891569</v>
      </c>
      <c r="E13" s="19">
        <v>569.75065098821995</v>
      </c>
      <c r="F13" s="19">
        <v>5344.1256007193997</v>
      </c>
      <c r="G13" s="19">
        <v>0</v>
      </c>
      <c r="H13" s="19">
        <v>6967.9651432766004</v>
      </c>
      <c r="J13" s="5"/>
    </row>
    <row r="14" spans="1:14" ht="17.100000000000001" customHeight="1" x14ac:dyDescent="0.3">
      <c r="A14" s="6"/>
      <c r="B14" s="9"/>
      <c r="C14" s="9" t="s">
        <v>85</v>
      </c>
      <c r="D14" s="19">
        <v>1054.088891569</v>
      </c>
      <c r="E14" s="19">
        <v>569.75065098821995</v>
      </c>
      <c r="F14" s="19">
        <v>5344.1256007193997</v>
      </c>
      <c r="G14" s="19">
        <v>0</v>
      </c>
      <c r="H14" s="19">
        <v>6967.9651432766004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159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81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55</v>
      </c>
      <c r="D13" s="19">
        <v>0</v>
      </c>
      <c r="E13" s="19">
        <v>0</v>
      </c>
      <c r="F13" s="19">
        <v>0</v>
      </c>
      <c r="G13" s="19">
        <v>189.01769559870999</v>
      </c>
      <c r="H13" s="19">
        <v>189.01769559870999</v>
      </c>
      <c r="J13" s="5"/>
    </row>
    <row r="14" spans="1:14" ht="17.100000000000001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189.01769559870999</v>
      </c>
      <c r="H14" s="19">
        <v>189.01769559870999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160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89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89</v>
      </c>
      <c r="D13" s="19">
        <v>0</v>
      </c>
      <c r="E13" s="19">
        <v>0</v>
      </c>
      <c r="F13" s="19">
        <v>0</v>
      </c>
      <c r="G13" s="19">
        <v>2279.0653380038002</v>
      </c>
      <c r="H13" s="19">
        <v>2279.0653380038002</v>
      </c>
      <c r="J13" s="5"/>
    </row>
    <row r="14" spans="1:14" ht="17.100000000000001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2279.0653380038002</v>
      </c>
      <c r="H14" s="19">
        <v>2279.0653380038002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161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92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27</v>
      </c>
      <c r="D13" s="19">
        <v>14.375</v>
      </c>
      <c r="E13" s="19">
        <v>852.42499999999995</v>
      </c>
      <c r="F13" s="19">
        <v>2419.8249999999998</v>
      </c>
      <c r="G13" s="19">
        <v>0</v>
      </c>
      <c r="H13" s="19">
        <v>3286.625</v>
      </c>
      <c r="J13" s="5"/>
    </row>
    <row r="14" spans="1:14" ht="17.100000000000001" customHeight="1" x14ac:dyDescent="0.3">
      <c r="A14" s="6"/>
      <c r="B14" s="9"/>
      <c r="C14" s="9" t="s">
        <v>85</v>
      </c>
      <c r="D14" s="19">
        <v>14.375</v>
      </c>
      <c r="E14" s="19">
        <v>852.42499999999995</v>
      </c>
      <c r="F14" s="19">
        <v>2419.8249999999998</v>
      </c>
      <c r="G14" s="19">
        <v>0</v>
      </c>
      <c r="H14" s="19">
        <v>3286.625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162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95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95</v>
      </c>
      <c r="D13" s="19">
        <v>0</v>
      </c>
      <c r="E13" s="19">
        <v>0</v>
      </c>
      <c r="F13" s="19">
        <v>0</v>
      </c>
      <c r="G13" s="19">
        <v>108.77500000000001</v>
      </c>
      <c r="H13" s="19">
        <v>108.77500000000001</v>
      </c>
      <c r="J13" s="5"/>
    </row>
    <row r="14" spans="1:14" ht="17.100000000000001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108.77500000000001</v>
      </c>
      <c r="H14" s="19">
        <v>108.77500000000001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163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98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98</v>
      </c>
      <c r="D13" s="19">
        <v>0</v>
      </c>
      <c r="E13" s="19">
        <v>0</v>
      </c>
      <c r="F13" s="19">
        <v>0</v>
      </c>
      <c r="G13" s="19">
        <v>476.72500000000002</v>
      </c>
      <c r="H13" s="19">
        <v>476.72500000000002</v>
      </c>
      <c r="J13" s="5"/>
    </row>
    <row r="14" spans="1:14" ht="17.100000000000001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476.72500000000002</v>
      </c>
      <c r="H14" s="19">
        <v>476.72500000000002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zoomScale="75" zoomScaleNormal="87" workbookViewId="0">
      <selection activeCell="H3" sqref="H3:H62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99</v>
      </c>
      <c r="B1" s="37" t="s">
        <v>100</v>
      </c>
      <c r="C1" s="37" t="s">
        <v>101</v>
      </c>
      <c r="D1" s="37" t="s">
        <v>102</v>
      </c>
      <c r="E1" s="37" t="s">
        <v>103</v>
      </c>
      <c r="F1" s="37" t="s">
        <v>104</v>
      </c>
      <c r="G1" s="37" t="s">
        <v>105</v>
      </c>
      <c r="H1" s="37" t="s">
        <v>106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81</v>
      </c>
      <c r="B3" s="94"/>
      <c r="C3" s="45"/>
      <c r="D3" s="43">
        <v>7156.9828388753003</v>
      </c>
      <c r="E3" s="41"/>
      <c r="F3" s="41"/>
      <c r="G3" s="41"/>
      <c r="H3" s="48"/>
    </row>
    <row r="4" spans="1:8" x14ac:dyDescent="0.3">
      <c r="A4" s="95" t="s">
        <v>107</v>
      </c>
      <c r="B4" s="42" t="s">
        <v>108</v>
      </c>
      <c r="C4" s="45"/>
      <c r="D4" s="43">
        <v>1054.088891569</v>
      </c>
      <c r="E4" s="41"/>
      <c r="F4" s="41"/>
      <c r="G4" s="41"/>
      <c r="H4" s="48"/>
    </row>
    <row r="5" spans="1:8" x14ac:dyDescent="0.3">
      <c r="A5" s="95"/>
      <c r="B5" s="42" t="s">
        <v>109</v>
      </c>
      <c r="C5" s="37"/>
      <c r="D5" s="43">
        <v>569.75065098821995</v>
      </c>
      <c r="E5" s="41"/>
      <c r="F5" s="41"/>
      <c r="G5" s="41"/>
      <c r="H5" s="47"/>
    </row>
    <row r="6" spans="1:8" x14ac:dyDescent="0.3">
      <c r="A6" s="96"/>
      <c r="B6" s="42" t="s">
        <v>110</v>
      </c>
      <c r="C6" s="37"/>
      <c r="D6" s="43">
        <v>5344.1256007193997</v>
      </c>
      <c r="E6" s="41"/>
      <c r="F6" s="41"/>
      <c r="G6" s="41"/>
      <c r="H6" s="47"/>
    </row>
    <row r="7" spans="1:8" x14ac:dyDescent="0.3">
      <c r="A7" s="96"/>
      <c r="B7" s="42" t="s">
        <v>111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84</v>
      </c>
      <c r="B8" s="98"/>
      <c r="C8" s="95" t="s">
        <v>113</v>
      </c>
      <c r="D8" s="44">
        <v>6967.9651432766004</v>
      </c>
      <c r="E8" s="41">
        <v>3</v>
      </c>
      <c r="F8" s="41" t="s">
        <v>112</v>
      </c>
      <c r="G8" s="44">
        <v>2322.6550477588999</v>
      </c>
      <c r="H8" s="47"/>
    </row>
    <row r="9" spans="1:8" x14ac:dyDescent="0.3">
      <c r="A9" s="99">
        <v>1</v>
      </c>
      <c r="B9" s="42" t="s">
        <v>108</v>
      </c>
      <c r="C9" s="95"/>
      <c r="D9" s="44">
        <v>1054.088891569</v>
      </c>
      <c r="E9" s="41"/>
      <c r="F9" s="41"/>
      <c r="G9" s="41"/>
      <c r="H9" s="96" t="s">
        <v>25</v>
      </c>
    </row>
    <row r="10" spans="1:8" x14ac:dyDescent="0.3">
      <c r="A10" s="95"/>
      <c r="B10" s="42" t="s">
        <v>109</v>
      </c>
      <c r="C10" s="95"/>
      <c r="D10" s="44">
        <v>569.75065098821995</v>
      </c>
      <c r="E10" s="41"/>
      <c r="F10" s="41"/>
      <c r="G10" s="41"/>
      <c r="H10" s="96"/>
    </row>
    <row r="11" spans="1:8" x14ac:dyDescent="0.3">
      <c r="A11" s="95"/>
      <c r="B11" s="42" t="s">
        <v>110</v>
      </c>
      <c r="C11" s="95"/>
      <c r="D11" s="44">
        <v>5344.1256007193997</v>
      </c>
      <c r="E11" s="41"/>
      <c r="F11" s="41"/>
      <c r="G11" s="41"/>
      <c r="H11" s="96"/>
    </row>
    <row r="12" spans="1:8" x14ac:dyDescent="0.3">
      <c r="A12" s="95"/>
      <c r="B12" s="42" t="s">
        <v>111</v>
      </c>
      <c r="C12" s="95"/>
      <c r="D12" s="44">
        <v>0</v>
      </c>
      <c r="E12" s="41"/>
      <c r="F12" s="41"/>
      <c r="G12" s="41"/>
      <c r="H12" s="96"/>
    </row>
    <row r="13" spans="1:8" x14ac:dyDescent="0.3">
      <c r="A13" s="95" t="s">
        <v>114</v>
      </c>
      <c r="B13" s="42" t="s">
        <v>108</v>
      </c>
      <c r="C13" s="37"/>
      <c r="D13" s="43">
        <v>1054.088891569</v>
      </c>
      <c r="E13" s="41"/>
      <c r="F13" s="41"/>
      <c r="G13" s="41"/>
      <c r="H13" s="47"/>
    </row>
    <row r="14" spans="1:8" x14ac:dyDescent="0.3">
      <c r="A14" s="95"/>
      <c r="B14" s="42" t="s">
        <v>109</v>
      </c>
      <c r="C14" s="37"/>
      <c r="D14" s="43">
        <v>569.75065098821995</v>
      </c>
      <c r="E14" s="41"/>
      <c r="F14" s="41"/>
      <c r="G14" s="41"/>
      <c r="H14" s="47"/>
    </row>
    <row r="15" spans="1:8" x14ac:dyDescent="0.3">
      <c r="A15" s="95"/>
      <c r="B15" s="42" t="s">
        <v>110</v>
      </c>
      <c r="C15" s="37"/>
      <c r="D15" s="43">
        <v>5344.1256007193997</v>
      </c>
      <c r="E15" s="41"/>
      <c r="F15" s="41"/>
      <c r="G15" s="41"/>
      <c r="H15" s="47"/>
    </row>
    <row r="16" spans="1:8" x14ac:dyDescent="0.3">
      <c r="A16" s="95"/>
      <c r="B16" s="42" t="s">
        <v>111</v>
      </c>
      <c r="C16" s="37"/>
      <c r="D16" s="43">
        <v>189.01769559870999</v>
      </c>
      <c r="E16" s="41"/>
      <c r="F16" s="41"/>
      <c r="G16" s="41"/>
      <c r="H16" s="47"/>
    </row>
    <row r="17" spans="1:8" x14ac:dyDescent="0.3">
      <c r="A17" s="97" t="s">
        <v>55</v>
      </c>
      <c r="B17" s="98"/>
      <c r="C17" s="95" t="s">
        <v>113</v>
      </c>
      <c r="D17" s="44">
        <v>189.01769559870999</v>
      </c>
      <c r="E17" s="41">
        <v>3</v>
      </c>
      <c r="F17" s="41" t="s">
        <v>112</v>
      </c>
      <c r="G17" s="44">
        <v>63.005898532903998</v>
      </c>
      <c r="H17" s="47"/>
    </row>
    <row r="18" spans="1:8" x14ac:dyDescent="0.3">
      <c r="A18" s="99">
        <v>1</v>
      </c>
      <c r="B18" s="42" t="s">
        <v>108</v>
      </c>
      <c r="C18" s="95"/>
      <c r="D18" s="44">
        <v>0</v>
      </c>
      <c r="E18" s="41"/>
      <c r="F18" s="41"/>
      <c r="G18" s="41"/>
      <c r="H18" s="96" t="s">
        <v>25</v>
      </c>
    </row>
    <row r="19" spans="1:8" x14ac:dyDescent="0.3">
      <c r="A19" s="95"/>
      <c r="B19" s="42" t="s">
        <v>109</v>
      </c>
      <c r="C19" s="95"/>
      <c r="D19" s="44">
        <v>0</v>
      </c>
      <c r="E19" s="41"/>
      <c r="F19" s="41"/>
      <c r="G19" s="41"/>
      <c r="H19" s="96"/>
    </row>
    <row r="20" spans="1:8" x14ac:dyDescent="0.3">
      <c r="A20" s="95"/>
      <c r="B20" s="42" t="s">
        <v>110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111</v>
      </c>
      <c r="C21" s="95"/>
      <c r="D21" s="44">
        <v>189.01769559870999</v>
      </c>
      <c r="E21" s="41"/>
      <c r="F21" s="41"/>
      <c r="G21" s="41"/>
      <c r="H21" s="96"/>
    </row>
    <row r="22" spans="1:8" ht="24.6" x14ac:dyDescent="0.3">
      <c r="A22" s="100" t="s">
        <v>89</v>
      </c>
      <c r="B22" s="94"/>
      <c r="C22" s="37"/>
      <c r="D22" s="43">
        <v>2279.0653380038002</v>
      </c>
      <c r="E22" s="41"/>
      <c r="F22" s="41"/>
      <c r="G22" s="41"/>
      <c r="H22" s="47"/>
    </row>
    <row r="23" spans="1:8" x14ac:dyDescent="0.3">
      <c r="A23" s="95" t="s">
        <v>115</v>
      </c>
      <c r="B23" s="42" t="s">
        <v>108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5"/>
      <c r="B24" s="42" t="s">
        <v>109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110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111</v>
      </c>
      <c r="C26" s="37"/>
      <c r="D26" s="43">
        <v>2279.0653380038002</v>
      </c>
      <c r="E26" s="41"/>
      <c r="F26" s="41"/>
      <c r="G26" s="41"/>
      <c r="H26" s="47"/>
    </row>
    <row r="27" spans="1:8" x14ac:dyDescent="0.3">
      <c r="A27" s="97" t="s">
        <v>89</v>
      </c>
      <c r="B27" s="98"/>
      <c r="C27" s="95" t="s">
        <v>113</v>
      </c>
      <c r="D27" s="44">
        <v>2279.0653380038002</v>
      </c>
      <c r="E27" s="41">
        <v>3</v>
      </c>
      <c r="F27" s="41" t="s">
        <v>112</v>
      </c>
      <c r="G27" s="44">
        <v>759.68844600128</v>
      </c>
      <c r="H27" s="47"/>
    </row>
    <row r="28" spans="1:8" x14ac:dyDescent="0.3">
      <c r="A28" s="99">
        <v>1</v>
      </c>
      <c r="B28" s="42" t="s">
        <v>108</v>
      </c>
      <c r="C28" s="95"/>
      <c r="D28" s="44">
        <v>0</v>
      </c>
      <c r="E28" s="41"/>
      <c r="F28" s="41"/>
      <c r="G28" s="41"/>
      <c r="H28" s="96" t="s">
        <v>25</v>
      </c>
    </row>
    <row r="29" spans="1:8" x14ac:dyDescent="0.3">
      <c r="A29" s="95"/>
      <c r="B29" s="42" t="s">
        <v>109</v>
      </c>
      <c r="C29" s="95"/>
      <c r="D29" s="44">
        <v>0</v>
      </c>
      <c r="E29" s="41"/>
      <c r="F29" s="41"/>
      <c r="G29" s="41"/>
      <c r="H29" s="96"/>
    </row>
    <row r="30" spans="1:8" x14ac:dyDescent="0.3">
      <c r="A30" s="95"/>
      <c r="B30" s="42" t="s">
        <v>110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111</v>
      </c>
      <c r="C31" s="95"/>
      <c r="D31" s="44">
        <v>2279.0653380038002</v>
      </c>
      <c r="E31" s="41"/>
      <c r="F31" s="41"/>
      <c r="G31" s="41"/>
      <c r="H31" s="96"/>
    </row>
    <row r="32" spans="1:8" ht="24.6" x14ac:dyDescent="0.3">
      <c r="A32" s="100" t="s">
        <v>92</v>
      </c>
      <c r="B32" s="94"/>
      <c r="C32" s="37"/>
      <c r="D32" s="43">
        <v>3286.625</v>
      </c>
      <c r="E32" s="41"/>
      <c r="F32" s="41"/>
      <c r="G32" s="41"/>
      <c r="H32" s="47"/>
    </row>
    <row r="33" spans="1:8" x14ac:dyDescent="0.3">
      <c r="A33" s="95" t="s">
        <v>116</v>
      </c>
      <c r="B33" s="42" t="s">
        <v>108</v>
      </c>
      <c r="C33" s="37"/>
      <c r="D33" s="43">
        <v>14.375</v>
      </c>
      <c r="E33" s="41"/>
      <c r="F33" s="41"/>
      <c r="G33" s="41"/>
      <c r="H33" s="47"/>
    </row>
    <row r="34" spans="1:8" x14ac:dyDescent="0.3">
      <c r="A34" s="95"/>
      <c r="B34" s="42" t="s">
        <v>109</v>
      </c>
      <c r="C34" s="37"/>
      <c r="D34" s="43">
        <v>852.42499999999995</v>
      </c>
      <c r="E34" s="41"/>
      <c r="F34" s="41"/>
      <c r="G34" s="41"/>
      <c r="H34" s="47"/>
    </row>
    <row r="35" spans="1:8" x14ac:dyDescent="0.3">
      <c r="A35" s="95"/>
      <c r="B35" s="42" t="s">
        <v>110</v>
      </c>
      <c r="C35" s="37"/>
      <c r="D35" s="43">
        <v>2419.8249999999998</v>
      </c>
      <c r="E35" s="41"/>
      <c r="F35" s="41"/>
      <c r="G35" s="41"/>
      <c r="H35" s="47"/>
    </row>
    <row r="36" spans="1:8" x14ac:dyDescent="0.3">
      <c r="A36" s="95"/>
      <c r="B36" s="42" t="s">
        <v>111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7" t="s">
        <v>27</v>
      </c>
      <c r="B37" s="98"/>
      <c r="C37" s="95" t="s">
        <v>118</v>
      </c>
      <c r="D37" s="44">
        <v>3286.625</v>
      </c>
      <c r="E37" s="41">
        <v>5</v>
      </c>
      <c r="F37" s="41" t="s">
        <v>112</v>
      </c>
      <c r="G37" s="44">
        <v>657.32500000000005</v>
      </c>
      <c r="H37" s="47"/>
    </row>
    <row r="38" spans="1:8" x14ac:dyDescent="0.3">
      <c r="A38" s="99">
        <v>1</v>
      </c>
      <c r="B38" s="42" t="s">
        <v>108</v>
      </c>
      <c r="C38" s="95"/>
      <c r="D38" s="44">
        <v>14.375</v>
      </c>
      <c r="E38" s="41"/>
      <c r="F38" s="41"/>
      <c r="G38" s="41"/>
      <c r="H38" s="96" t="s">
        <v>117</v>
      </c>
    </row>
    <row r="39" spans="1:8" x14ac:dyDescent="0.3">
      <c r="A39" s="95"/>
      <c r="B39" s="42" t="s">
        <v>109</v>
      </c>
      <c r="C39" s="95"/>
      <c r="D39" s="44">
        <v>852.42499999999995</v>
      </c>
      <c r="E39" s="41"/>
      <c r="F39" s="41"/>
      <c r="G39" s="41"/>
      <c r="H39" s="96"/>
    </row>
    <row r="40" spans="1:8" x14ac:dyDescent="0.3">
      <c r="A40" s="95"/>
      <c r="B40" s="42" t="s">
        <v>110</v>
      </c>
      <c r="C40" s="95"/>
      <c r="D40" s="44">
        <v>2419.8249999999998</v>
      </c>
      <c r="E40" s="41"/>
      <c r="F40" s="41"/>
      <c r="G40" s="41"/>
      <c r="H40" s="96"/>
    </row>
    <row r="41" spans="1:8" x14ac:dyDescent="0.3">
      <c r="A41" s="95"/>
      <c r="B41" s="42" t="s">
        <v>111</v>
      </c>
      <c r="C41" s="95"/>
      <c r="D41" s="44">
        <v>0</v>
      </c>
      <c r="E41" s="41"/>
      <c r="F41" s="41"/>
      <c r="G41" s="41"/>
      <c r="H41" s="96"/>
    </row>
    <row r="42" spans="1:8" ht="24.6" x14ac:dyDescent="0.3">
      <c r="A42" s="100" t="s">
        <v>95</v>
      </c>
      <c r="B42" s="94"/>
      <c r="C42" s="37"/>
      <c r="D42" s="43">
        <v>108.77500000000001</v>
      </c>
      <c r="E42" s="41"/>
      <c r="F42" s="41"/>
      <c r="G42" s="41"/>
      <c r="H42" s="47"/>
    </row>
    <row r="43" spans="1:8" x14ac:dyDescent="0.3">
      <c r="A43" s="95" t="s">
        <v>119</v>
      </c>
      <c r="B43" s="42" t="s">
        <v>108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5"/>
      <c r="B44" s="42" t="s">
        <v>109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5"/>
      <c r="B45" s="42" t="s">
        <v>110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5"/>
      <c r="B46" s="42" t="s">
        <v>111</v>
      </c>
      <c r="C46" s="37"/>
      <c r="D46" s="43">
        <v>108.77500000000001</v>
      </c>
      <c r="E46" s="41"/>
      <c r="F46" s="41"/>
      <c r="G46" s="41"/>
      <c r="H46" s="47"/>
    </row>
    <row r="47" spans="1:8" x14ac:dyDescent="0.3">
      <c r="A47" s="97" t="s">
        <v>95</v>
      </c>
      <c r="B47" s="98"/>
      <c r="C47" s="95" t="s">
        <v>118</v>
      </c>
      <c r="D47" s="44">
        <v>108.77500000000001</v>
      </c>
      <c r="E47" s="41">
        <v>5</v>
      </c>
      <c r="F47" s="41" t="s">
        <v>112</v>
      </c>
      <c r="G47" s="44">
        <v>21.754999999999999</v>
      </c>
      <c r="H47" s="47"/>
    </row>
    <row r="48" spans="1:8" x14ac:dyDescent="0.3">
      <c r="A48" s="99">
        <v>1</v>
      </c>
      <c r="B48" s="42" t="s">
        <v>108</v>
      </c>
      <c r="C48" s="95"/>
      <c r="D48" s="44">
        <v>0</v>
      </c>
      <c r="E48" s="41"/>
      <c r="F48" s="41"/>
      <c r="G48" s="41"/>
      <c r="H48" s="96" t="s">
        <v>117</v>
      </c>
    </row>
    <row r="49" spans="1:8" x14ac:dyDescent="0.3">
      <c r="A49" s="95"/>
      <c r="B49" s="42" t="s">
        <v>109</v>
      </c>
      <c r="C49" s="95"/>
      <c r="D49" s="44">
        <v>0</v>
      </c>
      <c r="E49" s="41"/>
      <c r="F49" s="41"/>
      <c r="G49" s="41"/>
      <c r="H49" s="96"/>
    </row>
    <row r="50" spans="1:8" x14ac:dyDescent="0.3">
      <c r="A50" s="95"/>
      <c r="B50" s="42" t="s">
        <v>110</v>
      </c>
      <c r="C50" s="95"/>
      <c r="D50" s="44">
        <v>0</v>
      </c>
      <c r="E50" s="41"/>
      <c r="F50" s="41"/>
      <c r="G50" s="41"/>
      <c r="H50" s="96"/>
    </row>
    <row r="51" spans="1:8" x14ac:dyDescent="0.3">
      <c r="A51" s="95"/>
      <c r="B51" s="42" t="s">
        <v>111</v>
      </c>
      <c r="C51" s="95"/>
      <c r="D51" s="44">
        <v>108.77500000000001</v>
      </c>
      <c r="E51" s="41"/>
      <c r="F51" s="41"/>
      <c r="G51" s="41"/>
      <c r="H51" s="96"/>
    </row>
    <row r="52" spans="1:8" ht="24.6" x14ac:dyDescent="0.3">
      <c r="A52" s="100" t="s">
        <v>98</v>
      </c>
      <c r="B52" s="94"/>
      <c r="C52" s="37"/>
      <c r="D52" s="43">
        <v>476.72500000000002</v>
      </c>
      <c r="E52" s="41"/>
      <c r="F52" s="41"/>
      <c r="G52" s="41"/>
      <c r="H52" s="47"/>
    </row>
    <row r="53" spans="1:8" x14ac:dyDescent="0.3">
      <c r="A53" s="95" t="s">
        <v>120</v>
      </c>
      <c r="B53" s="42" t="s">
        <v>108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5"/>
      <c r="B54" s="42" t="s">
        <v>109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5"/>
      <c r="B55" s="42" t="s">
        <v>110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5"/>
      <c r="B56" s="42" t="s">
        <v>111</v>
      </c>
      <c r="C56" s="37"/>
      <c r="D56" s="43">
        <v>476.72500000000002</v>
      </c>
      <c r="E56" s="41"/>
      <c r="F56" s="41"/>
      <c r="G56" s="41"/>
      <c r="H56" s="47"/>
    </row>
    <row r="57" spans="1:8" x14ac:dyDescent="0.3">
      <c r="A57" s="97" t="s">
        <v>98</v>
      </c>
      <c r="B57" s="98"/>
      <c r="C57" s="95" t="s">
        <v>118</v>
      </c>
      <c r="D57" s="44">
        <v>476.72500000000002</v>
      </c>
      <c r="E57" s="41">
        <v>5</v>
      </c>
      <c r="F57" s="41" t="s">
        <v>112</v>
      </c>
      <c r="G57" s="44">
        <v>95.344999999999999</v>
      </c>
      <c r="H57" s="47"/>
    </row>
    <row r="58" spans="1:8" x14ac:dyDescent="0.3">
      <c r="A58" s="99">
        <v>1</v>
      </c>
      <c r="B58" s="42" t="s">
        <v>108</v>
      </c>
      <c r="C58" s="95"/>
      <c r="D58" s="44">
        <v>0</v>
      </c>
      <c r="E58" s="41"/>
      <c r="F58" s="41"/>
      <c r="G58" s="41"/>
      <c r="H58" s="96" t="s">
        <v>117</v>
      </c>
    </row>
    <row r="59" spans="1:8" x14ac:dyDescent="0.3">
      <c r="A59" s="95"/>
      <c r="B59" s="42" t="s">
        <v>109</v>
      </c>
      <c r="C59" s="95"/>
      <c r="D59" s="44">
        <v>0</v>
      </c>
      <c r="E59" s="41"/>
      <c r="F59" s="41"/>
      <c r="G59" s="41"/>
      <c r="H59" s="96"/>
    </row>
    <row r="60" spans="1:8" x14ac:dyDescent="0.3">
      <c r="A60" s="95"/>
      <c r="B60" s="42" t="s">
        <v>110</v>
      </c>
      <c r="C60" s="95"/>
      <c r="D60" s="44">
        <v>0</v>
      </c>
      <c r="E60" s="41"/>
      <c r="F60" s="41"/>
      <c r="G60" s="41"/>
      <c r="H60" s="96"/>
    </row>
    <row r="61" spans="1:8" x14ac:dyDescent="0.3">
      <c r="A61" s="95"/>
      <c r="B61" s="42" t="s">
        <v>111</v>
      </c>
      <c r="C61" s="95"/>
      <c r="D61" s="44">
        <v>476.72500000000002</v>
      </c>
      <c r="E61" s="41"/>
      <c r="F61" s="41"/>
      <c r="G61" s="41"/>
      <c r="H61" s="96"/>
    </row>
    <row r="62" spans="1:8" x14ac:dyDescent="0.3">
      <c r="A62" s="46"/>
      <c r="C62" s="46"/>
      <c r="D62" s="40"/>
      <c r="E62" s="40"/>
      <c r="F62" s="40"/>
      <c r="G62" s="40"/>
      <c r="H62" s="49"/>
    </row>
    <row r="64" spans="1:8" x14ac:dyDescent="0.3">
      <c r="A64" s="101" t="s">
        <v>121</v>
      </c>
      <c r="B64" s="101"/>
      <c r="C64" s="101"/>
      <c r="D64" s="101"/>
      <c r="E64" s="101"/>
      <c r="F64" s="101"/>
      <c r="G64" s="101"/>
      <c r="H64" s="101"/>
    </row>
    <row r="65" spans="1:8" x14ac:dyDescent="0.3">
      <c r="A65" s="101" t="s">
        <v>122</v>
      </c>
      <c r="B65" s="101"/>
      <c r="C65" s="101"/>
      <c r="D65" s="101"/>
      <c r="E65" s="101"/>
      <c r="F65" s="101"/>
      <c r="G65" s="101"/>
      <c r="H65" s="101"/>
    </row>
  </sheetData>
  <mergeCells count="37">
    <mergeCell ref="A64:H64"/>
    <mergeCell ref="A65:H65"/>
    <mergeCell ref="A52:B52"/>
    <mergeCell ref="A53:A56"/>
    <mergeCell ref="A57:B57"/>
    <mergeCell ref="H58:H61"/>
    <mergeCell ref="C57:C61"/>
    <mergeCell ref="A58:A61"/>
    <mergeCell ref="A42:B42"/>
    <mergeCell ref="A43:A46"/>
    <mergeCell ref="A47:B47"/>
    <mergeCell ref="H48:H51"/>
    <mergeCell ref="C47:C51"/>
    <mergeCell ref="A48:A51"/>
    <mergeCell ref="A32:B32"/>
    <mergeCell ref="A33:A36"/>
    <mergeCell ref="A37:B37"/>
    <mergeCell ref="H38:H41"/>
    <mergeCell ref="C37:C41"/>
    <mergeCell ref="A38:A41"/>
    <mergeCell ref="A22:B22"/>
    <mergeCell ref="A23:A26"/>
    <mergeCell ref="A27:B27"/>
    <mergeCell ref="H28:H31"/>
    <mergeCell ref="C27:C31"/>
    <mergeCell ref="A28:A31"/>
    <mergeCell ref="A13:A16"/>
    <mergeCell ref="A17:B17"/>
    <mergeCell ref="H18:H21"/>
    <mergeCell ref="C17:C21"/>
    <mergeCell ref="A18:A21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509-02-01</vt:lpstr>
      <vt:lpstr>ОСР 509-09-01</vt:lpstr>
      <vt:lpstr>ОСР 509-12-01</vt:lpstr>
      <vt:lpstr>ОСР 331-02-01</vt:lpstr>
      <vt:lpstr>ОСР 27-09-01</vt:lpstr>
      <vt:lpstr>ОСР 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2025-11-10T11:44:50Z</dcterms:modified>
</cp:coreProperties>
</file>